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gawa\Desktop\"/>
    </mc:Choice>
  </mc:AlternateContent>
  <xr:revisionPtr revIDLastSave="0" documentId="8_{6BB155E0-2933-4EEA-B075-5EF6F2D83C2D}" xr6:coauthVersionLast="47" xr6:coauthVersionMax="47" xr10:uidLastSave="{00000000-0000-0000-0000-000000000000}"/>
  <bookViews>
    <workbookView xWindow="-120" yWindow="-120" windowWidth="20730" windowHeight="11160"/>
  </bookViews>
  <sheets>
    <sheet name="入力" sheetId="1" r:id="rId1"/>
    <sheet name="result" sheetId="8" r:id="rId2"/>
    <sheet name="退職金計算根拠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B8" i="5"/>
  <c r="B11" i="5" s="1"/>
  <c r="B13" i="5" l="1"/>
  <c r="C13" i="5"/>
  <c r="D6" i="8"/>
  <c r="C6" i="8" l="1"/>
  <c r="E6" i="8" s="1"/>
</calcChain>
</file>

<file path=xl/sharedStrings.xml><?xml version="1.0" encoding="utf-8"?>
<sst xmlns="http://schemas.openxmlformats.org/spreadsheetml/2006/main" count="52" uniqueCount="52">
  <si>
    <t>一時金の額</t>
    <rPh sb="0" eb="2">
      <t>イチジ</t>
    </rPh>
    <rPh sb="2" eb="3">
      <t>キン</t>
    </rPh>
    <rPh sb="4" eb="5">
      <t>ガク</t>
    </rPh>
    <phoneticPr fontId="1"/>
  </si>
  <si>
    <t>勤続年数</t>
    <rPh sb="0" eb="4">
      <t>キンゾクネンスウ</t>
    </rPh>
    <phoneticPr fontId="1"/>
  </si>
  <si>
    <t>所得税の速算表</t>
    <phoneticPr fontId="1"/>
  </si>
  <si>
    <t>課税される所得金額</t>
  </si>
  <si>
    <t>税率</t>
  </si>
  <si>
    <t>控除額</t>
  </si>
  <si>
    <t>0円</t>
  </si>
  <si>
    <t>97,500円</t>
  </si>
  <si>
    <t>427,500円</t>
  </si>
  <si>
    <t>636,000円</t>
  </si>
  <si>
    <t>1,536,000円</t>
  </si>
  <si>
    <t>2,796,000円</t>
  </si>
  <si>
    <t>40,000,000円 以上</t>
  </si>
  <si>
    <t>4,796,000円</t>
  </si>
  <si>
    <t>https://yakunitatta.info/</t>
    <phoneticPr fontId="1"/>
  </si>
  <si>
    <t>退職所得控除額の計算の表</t>
  </si>
  <si>
    <t>勤続年数(＝A)</t>
  </si>
  <si>
    <t>20年以下</t>
  </si>
  <si>
    <t>40万円 × A</t>
  </si>
  <si>
    <t>(80万円に満たない場合には、80万円)</t>
  </si>
  <si>
    <t>20年超</t>
  </si>
  <si>
    <t>800万円 ＋ 70万円 × (A - 20年)</t>
  </si>
  <si>
    <t>所得税(復興特別所得税も含む) = (退職所得 × 税率 - 控除額) × 1.021</t>
    <phoneticPr fontId="1"/>
  </si>
  <si>
    <t>市民税 = 退職所得 × 0.06</t>
    <phoneticPr fontId="1"/>
  </si>
  <si>
    <t>県民税 = 退職所得 × 0.04</t>
    <phoneticPr fontId="1"/>
  </si>
  <si>
    <t>手取り額</t>
    <rPh sb="0" eb="2">
      <t>テド</t>
    </rPh>
    <rPh sb="3" eb="4">
      <t>ガク</t>
    </rPh>
    <phoneticPr fontId="1"/>
  </si>
  <si>
    <t>退職所得の金額</t>
    <phoneticPr fontId="1"/>
  </si>
  <si>
    <t>税率</t>
    <rPh sb="0" eb="2">
      <t>ゼイリツ</t>
    </rPh>
    <phoneticPr fontId="1"/>
  </si>
  <si>
    <t>控除額</t>
    <rPh sb="0" eb="3">
      <t>コウジョガク</t>
    </rPh>
    <phoneticPr fontId="1"/>
  </si>
  <si>
    <t>https://keisan.casio.jp/exec/system/1292387069</t>
    <phoneticPr fontId="1"/>
  </si>
  <si>
    <t>退職金の税金</t>
    <phoneticPr fontId="1"/>
  </si>
  <si>
    <t>あなたの年齢</t>
    <rPh sb="4" eb="6">
      <t>ネンレイ</t>
    </rPh>
    <phoneticPr fontId="1"/>
  </si>
  <si>
    <t>勤続年数：端数の2ヶ月は1年に切上げです。</t>
    <rPh sb="0" eb="2">
      <t>キンゾク</t>
    </rPh>
    <rPh sb="2" eb="4">
      <t>ネンスウ</t>
    </rPh>
    <phoneticPr fontId="1"/>
  </si>
  <si>
    <t>対象：障害者ではない方の場合の概算計算です。</t>
    <rPh sb="0" eb="2">
      <t>タイショウ</t>
    </rPh>
    <rPh sb="3" eb="6">
      <t>ショウガイシャ</t>
    </rPh>
    <rPh sb="10" eb="11">
      <t>カタ</t>
    </rPh>
    <rPh sb="12" eb="14">
      <t>バアイ</t>
    </rPh>
    <rPh sb="15" eb="17">
      <t>ガイサン</t>
    </rPh>
    <rPh sb="17" eb="19">
      <t>ケイサン</t>
    </rPh>
    <phoneticPr fontId="1"/>
  </si>
  <si>
    <t>退職所得にかかる税金を概算計算します。</t>
    <rPh sb="0" eb="2">
      <t>タイショク</t>
    </rPh>
    <rPh sb="2" eb="4">
      <t>ショトク</t>
    </rPh>
    <rPh sb="8" eb="10">
      <t>ゼイキン</t>
    </rPh>
    <rPh sb="11" eb="15">
      <t>ガイサンケイサン</t>
    </rPh>
    <phoneticPr fontId="1"/>
  </si>
  <si>
    <t>あなたの手取り額はいくらになる？</t>
    <rPh sb="4" eb="6">
      <t>テド</t>
    </rPh>
    <rPh sb="7" eb="8">
      <t>ガク</t>
    </rPh>
    <phoneticPr fontId="1"/>
  </si>
  <si>
    <t>ブルーのセルに、一時金の金額（単位：万円）と勤続年数を入力してください。</t>
    <rPh sb="8" eb="11">
      <t>イチジキン</t>
    </rPh>
    <rPh sb="12" eb="14">
      <t>キンガク</t>
    </rPh>
    <rPh sb="15" eb="17">
      <t>タンイ</t>
    </rPh>
    <rPh sb="18" eb="20">
      <t>マンエン</t>
    </rPh>
    <rPh sb="22" eb="26">
      <t>キンゾクネンスウ</t>
    </rPh>
    <rPh sb="27" eb="29">
      <t>ニュウリョク</t>
    </rPh>
    <phoneticPr fontId="1"/>
  </si>
  <si>
    <t>税込退職金額</t>
    <rPh sb="0" eb="2">
      <t>ゼイコ</t>
    </rPh>
    <rPh sb="2" eb="6">
      <t>タイショクキンガク</t>
    </rPh>
    <phoneticPr fontId="1"/>
  </si>
  <si>
    <t>支払う税金</t>
    <rPh sb="0" eb="2">
      <t>シハラ</t>
    </rPh>
    <rPh sb="3" eb="5">
      <t>ゼイキン</t>
    </rPh>
    <phoneticPr fontId="1"/>
  </si>
  <si>
    <t>あなたの年齢は任意入力項目です</t>
    <rPh sb="4" eb="6">
      <t>ネンレイ</t>
    </rPh>
    <rPh sb="7" eb="9">
      <t>ニンイ</t>
    </rPh>
    <rPh sb="9" eb="11">
      <t>ニュウリョク</t>
    </rPh>
    <rPh sb="11" eb="13">
      <t>コウモク</t>
    </rPh>
    <phoneticPr fontId="1"/>
  </si>
  <si>
    <t>入力に戻る⏎</t>
    <rPh sb="0" eb="2">
      <t>ニュウリョク</t>
    </rPh>
    <rPh sb="3" eb="4">
      <t>モド</t>
    </rPh>
    <phoneticPr fontId="1"/>
  </si>
  <si>
    <t>結 果 ☞</t>
    <rPh sb="0" eb="1">
      <t>ケツ</t>
    </rPh>
    <rPh sb="2" eb="3">
      <t>ハテ</t>
    </rPh>
    <phoneticPr fontId="1"/>
  </si>
  <si>
    <t>所得税</t>
    <rPh sb="0" eb="2">
      <t>ショトク</t>
    </rPh>
    <rPh sb="2" eb="3">
      <t>ゼイ</t>
    </rPh>
    <phoneticPr fontId="1"/>
  </si>
  <si>
    <t>住民税</t>
    <rPh sb="0" eb="3">
      <t>ジュウミンゼイ</t>
    </rPh>
    <phoneticPr fontId="1"/>
  </si>
  <si>
    <t xml:space="preserve">（収入金額（源泉徴収される前の金額） － 退職所得控除額） × 1 / 2 </t>
    <phoneticPr fontId="1"/>
  </si>
  <si>
    <t>1,950,000円 ～ 
3,299,000円まで</t>
    <phoneticPr fontId="1"/>
  </si>
  <si>
    <t>3,300,000円 ～ 
6,949,000円まで</t>
    <phoneticPr fontId="1"/>
  </si>
  <si>
    <t>6,950,000円 ～ 
8,999,000円まで</t>
    <phoneticPr fontId="1"/>
  </si>
  <si>
    <t>1,000円 ～
1,949,000円まで</t>
    <phoneticPr fontId="1"/>
  </si>
  <si>
    <t>9,000,000円 ～ 
17,999,000円まで</t>
    <phoneticPr fontId="1"/>
  </si>
  <si>
    <t>18,000,000円 ～ 
39,999,000円まで</t>
    <phoneticPr fontId="1"/>
  </si>
  <si>
    <t>退職所得控除額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</si>
</sst>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歳&quot;"/>
    <numFmt numFmtId="177" formatCode="#,##0&quot;万&quot;&quot;円&quot;"/>
    <numFmt numFmtId="178" formatCode="General&quot;年&quot;"/>
    <numFmt numFmtId="179" formatCode="#,##0.00&quot;万&quot;&quot;円&quot;"/>
    <numFmt numFmtId="180" formatCode="#,##0&quot;&quot;&quot;円&quot;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rgb="FF333333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rgb="FF333333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b/>
      <sz val="8"/>
      <color rgb="FF333333"/>
      <name val="Meiryo UI"/>
      <family val="3"/>
      <charset val="128"/>
    </font>
    <font>
      <b/>
      <sz val="9"/>
      <color rgb="FF333333"/>
      <name val="Meiryo UI"/>
      <family val="3"/>
      <charset val="128"/>
    </font>
    <font>
      <b/>
      <u/>
      <sz val="14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i/>
      <sz val="14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EF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2" applyFo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Protection="1">
      <alignment vertical="center"/>
      <protection hidden="1"/>
    </xf>
    <xf numFmtId="0" fontId="4" fillId="0" borderId="2" xfId="0" applyFont="1" applyBorder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vertical="center" wrapText="1"/>
      <protection hidden="1"/>
    </xf>
    <xf numFmtId="0" fontId="4" fillId="0" borderId="7" xfId="0" applyFont="1" applyBorder="1" applyProtection="1">
      <alignment vertical="center"/>
      <protection hidden="1"/>
    </xf>
    <xf numFmtId="0" fontId="4" fillId="0" borderId="8" xfId="0" applyFont="1" applyBorder="1" applyProtection="1">
      <alignment vertical="center"/>
      <protection hidden="1"/>
    </xf>
    <xf numFmtId="38" fontId="9" fillId="0" borderId="0" xfId="3" applyFont="1" applyProtection="1">
      <alignment vertical="center"/>
      <protection hidden="1"/>
    </xf>
    <xf numFmtId="0" fontId="4" fillId="0" borderId="9" xfId="0" applyFont="1" applyBorder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9" fontId="9" fillId="0" borderId="11" xfId="0" applyNumberFormat="1" applyFont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9" fontId="8" fillId="3" borderId="5" xfId="1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right" vertical="center" wrapText="1"/>
      <protection hidden="1"/>
    </xf>
    <xf numFmtId="9" fontId="8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177" fontId="13" fillId="0" borderId="5" xfId="0" applyNumberFormat="1" applyFont="1" applyBorder="1" applyProtection="1">
      <alignment vertical="center"/>
      <protection hidden="1"/>
    </xf>
    <xf numFmtId="179" fontId="13" fillId="0" borderId="5" xfId="0" applyNumberFormat="1" applyFont="1" applyBorder="1" applyProtection="1">
      <alignment vertical="center"/>
      <protection hidden="1"/>
    </xf>
    <xf numFmtId="177" fontId="13" fillId="0" borderId="6" xfId="0" applyNumberFormat="1" applyFont="1" applyBorder="1" applyProtection="1">
      <alignment vertical="center"/>
      <protection hidden="1"/>
    </xf>
    <xf numFmtId="177" fontId="14" fillId="4" borderId="12" xfId="3" applyNumberFormat="1" applyFont="1" applyFill="1" applyBorder="1" applyProtection="1">
      <alignment vertical="center"/>
      <protection hidden="1"/>
    </xf>
    <xf numFmtId="177" fontId="13" fillId="5" borderId="12" xfId="3" applyNumberFormat="1" applyFont="1" applyFill="1" applyBorder="1" applyProtection="1">
      <alignment vertical="center"/>
      <protection locked="0" hidden="1"/>
    </xf>
    <xf numFmtId="178" fontId="13" fillId="5" borderId="12" xfId="0" applyNumberFormat="1" applyFont="1" applyFill="1" applyBorder="1" applyProtection="1">
      <alignment vertical="center"/>
      <protection locked="0" hidden="1"/>
    </xf>
    <xf numFmtId="176" fontId="13" fillId="0" borderId="12" xfId="0" applyNumberFormat="1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180" fontId="9" fillId="0" borderId="13" xfId="3" applyNumberFormat="1" applyFont="1" applyBorder="1" applyAlignment="1" applyProtection="1">
      <alignment horizontal="center" vertical="center"/>
      <protection hidden="1"/>
    </xf>
    <xf numFmtId="180" fontId="9" fillId="0" borderId="3" xfId="3" applyNumberFormat="1" applyFont="1" applyBorder="1" applyAlignment="1" applyProtection="1">
      <alignment horizontal="center" vertical="center"/>
      <protection hidden="1"/>
    </xf>
    <xf numFmtId="180" fontId="9" fillId="0" borderId="4" xfId="3" applyNumberFormat="1" applyFont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4" fillId="0" borderId="0" xfId="0" applyFo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177" fontId="9" fillId="0" borderId="13" xfId="0" applyNumberFormat="1" applyFont="1" applyBorder="1" applyAlignment="1" applyProtection="1">
      <alignment horizontal="center" vertical="center"/>
      <protection hidden="1"/>
    </xf>
    <xf numFmtId="177" fontId="9" fillId="0" borderId="3" xfId="0" applyNumberFormat="1" applyFont="1" applyBorder="1" applyAlignment="1" applyProtection="1">
      <alignment horizontal="center" vertical="center"/>
      <protection hidden="1"/>
    </xf>
    <xf numFmtId="177" fontId="9" fillId="0" borderId="4" xfId="0" applyNumberFormat="1" applyFont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177" fontId="9" fillId="0" borderId="13" xfId="3" applyNumberFormat="1" applyFont="1" applyBorder="1" applyAlignment="1" applyProtection="1">
      <alignment horizontal="center" vertical="center"/>
      <protection hidden="1"/>
    </xf>
    <xf numFmtId="177" fontId="9" fillId="0" borderId="3" xfId="3" applyNumberFormat="1" applyFont="1" applyBorder="1" applyAlignment="1" applyProtection="1">
      <alignment horizontal="center" vertical="center"/>
      <protection hidden="1"/>
    </xf>
    <xf numFmtId="177" fontId="9" fillId="0" borderId="4" xfId="3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yakunitatta.info/" TargetMode="External"/><Relationship Id="rId1" Type="http://schemas.openxmlformats.org/officeDocument/2006/relationships/hyperlink" Target="https://keisan.casio.jp/exec/system/1292387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tabSelected="1" workbookViewId="0"/>
  </sheetViews>
  <sheetFormatPr defaultRowHeight="18.75" x14ac:dyDescent="0.4"/>
  <cols>
    <col min="1" max="1" width="2.5" customWidth="1"/>
    <col min="2" max="2" width="17.5" customWidth="1"/>
    <col min="4" max="4" width="13.75" customWidth="1"/>
    <col min="6" max="6" width="3" customWidth="1"/>
  </cols>
  <sheetData>
    <row r="2" spans="1:8" s="3" customFormat="1" x14ac:dyDescent="0.4">
      <c r="B2" s="4" t="s">
        <v>35</v>
      </c>
      <c r="C2" s="4"/>
      <c r="D2" s="4"/>
      <c r="E2" s="4"/>
      <c r="F2" s="4"/>
      <c r="G2" s="4"/>
      <c r="H2" s="4"/>
    </row>
    <row r="3" spans="1:8" s="3" customFormat="1" x14ac:dyDescent="0.4">
      <c r="B3" s="4" t="s">
        <v>34</v>
      </c>
      <c r="C3" s="4"/>
      <c r="D3" s="4"/>
      <c r="E3" s="4"/>
      <c r="F3" s="4"/>
      <c r="G3" s="4"/>
      <c r="H3" s="4"/>
    </row>
    <row r="4" spans="1:8" s="3" customFormat="1" x14ac:dyDescent="0.4">
      <c r="B4" s="4"/>
      <c r="C4" s="4"/>
      <c r="D4" s="4"/>
      <c r="E4" s="4"/>
      <c r="F4" s="4"/>
      <c r="G4" s="4"/>
      <c r="H4" s="4"/>
    </row>
    <row r="5" spans="1:8" s="3" customFormat="1" x14ac:dyDescent="0.4">
      <c r="B5" s="4" t="s">
        <v>36</v>
      </c>
      <c r="C5" s="4"/>
      <c r="D5" s="4"/>
      <c r="E5" s="4"/>
      <c r="F5" s="4"/>
      <c r="G5" s="4"/>
      <c r="H5" s="4"/>
    </row>
    <row r="6" spans="1:8" s="3" customFormat="1" x14ac:dyDescent="0.4">
      <c r="B6" s="4" t="s">
        <v>39</v>
      </c>
      <c r="C6" s="4"/>
      <c r="D6" s="4"/>
      <c r="E6" s="4"/>
      <c r="F6" s="4"/>
      <c r="G6" s="4"/>
      <c r="H6" s="4"/>
    </row>
    <row r="7" spans="1:8" x14ac:dyDescent="0.4">
      <c r="B7" s="4"/>
      <c r="C7" s="4"/>
      <c r="D7" s="4"/>
      <c r="E7" s="4"/>
      <c r="F7" s="4"/>
      <c r="G7" s="4"/>
      <c r="H7" s="4"/>
    </row>
    <row r="8" spans="1:8" ht="19.5" thickBot="1" x14ac:dyDescent="0.45">
      <c r="B8" s="5" t="s">
        <v>0</v>
      </c>
      <c r="C8" s="5" t="s">
        <v>1</v>
      </c>
      <c r="D8" s="5" t="s">
        <v>31</v>
      </c>
      <c r="E8" s="4"/>
      <c r="F8" s="4"/>
      <c r="G8" s="4"/>
      <c r="H8" s="4"/>
    </row>
    <row r="9" spans="1:8" ht="30" customHeight="1" thickBot="1" x14ac:dyDescent="0.45">
      <c r="B9" s="36"/>
      <c r="C9" s="37"/>
      <c r="D9" s="38"/>
      <c r="E9" s="4"/>
      <c r="F9" s="4"/>
      <c r="G9" s="4"/>
      <c r="H9" s="4"/>
    </row>
    <row r="10" spans="1:8" x14ac:dyDescent="0.4">
      <c r="B10" s="4"/>
      <c r="C10" s="4"/>
      <c r="D10" s="4"/>
      <c r="E10" s="4"/>
      <c r="F10" s="4"/>
      <c r="G10" s="4"/>
      <c r="H10" s="4"/>
    </row>
    <row r="11" spans="1:8" x14ac:dyDescent="0.4">
      <c r="B11" s="4" t="s">
        <v>33</v>
      </c>
      <c r="C11" s="4"/>
      <c r="D11" s="4"/>
      <c r="E11" s="4"/>
      <c r="F11" s="4"/>
      <c r="G11" s="4"/>
      <c r="H11" s="4"/>
    </row>
    <row r="12" spans="1:8" x14ac:dyDescent="0.4">
      <c r="B12" s="4" t="s">
        <v>32</v>
      </c>
      <c r="C12" s="4"/>
      <c r="D12" s="4"/>
      <c r="E12" s="4"/>
      <c r="F12" s="4"/>
      <c r="G12" s="4"/>
      <c r="H12" s="4"/>
    </row>
    <row r="13" spans="1:8" x14ac:dyDescent="0.4">
      <c r="B13" s="4"/>
      <c r="C13" s="4"/>
      <c r="D13" s="4"/>
      <c r="E13" s="4"/>
      <c r="F13" s="4"/>
      <c r="G13" s="4"/>
      <c r="H13" s="4"/>
    </row>
    <row r="14" spans="1:8" ht="21" x14ac:dyDescent="0.4">
      <c r="A14" s="2"/>
      <c r="B14" s="39" t="s">
        <v>41</v>
      </c>
      <c r="C14" s="4"/>
      <c r="D14" s="4"/>
      <c r="E14" s="4"/>
      <c r="F14" s="4"/>
      <c r="G14" s="4"/>
      <c r="H14" s="4"/>
    </row>
    <row r="15" spans="1:8" x14ac:dyDescent="0.4">
      <c r="A15" s="2"/>
    </row>
    <row r="16" spans="1:8" x14ac:dyDescent="0.4">
      <c r="A16" s="2"/>
    </row>
    <row r="17" spans="1:2" x14ac:dyDescent="0.4">
      <c r="A17" s="2"/>
    </row>
    <row r="18" spans="1:2" x14ac:dyDescent="0.4">
      <c r="A18" s="2"/>
    </row>
    <row r="19" spans="1:2" x14ac:dyDescent="0.4">
      <c r="B19" s="1"/>
    </row>
  </sheetData>
  <sheetProtection algorithmName="SHA-512" hashValue="+1vQtqZtXV1yiElZhn4M8BVc3Eht2/TR/3YE1i+qCDamZkm+DT3H374/LeKnFoZxbuuiXE14jYYIhoraqDBjow==" saltValue="zspjeN63hVNZEI9GyqZXig==" spinCount="100000" sheet="1"/>
  <protectedRanges>
    <protectedRange sqref="B9:D9" name="範囲1"/>
  </protectedRanges>
  <phoneticPr fontId="1"/>
  <hyperlinks>
    <hyperlink ref="B14" location="result!A1" display="結果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showGridLines="0" workbookViewId="0"/>
  </sheetViews>
  <sheetFormatPr defaultRowHeight="18.75" x14ac:dyDescent="0.4"/>
  <cols>
    <col min="1" max="1" width="2.5" customWidth="1"/>
    <col min="2" max="2" width="17.5" customWidth="1"/>
    <col min="3" max="3" width="19" customWidth="1"/>
    <col min="4" max="4" width="13.75" customWidth="1"/>
    <col min="5" max="5" width="17.5" customWidth="1"/>
  </cols>
  <sheetData>
    <row r="2" spans="2:5" ht="19.5" x14ac:dyDescent="0.4">
      <c r="B2" s="4"/>
      <c r="C2" s="4"/>
      <c r="D2" s="4"/>
      <c r="E2" s="30" t="s">
        <v>40</v>
      </c>
    </row>
    <row r="3" spans="2:5" x14ac:dyDescent="0.4">
      <c r="B3" s="4"/>
      <c r="C3" s="4"/>
      <c r="D3" s="4"/>
      <c r="E3" s="4"/>
    </row>
    <row r="4" spans="2:5" x14ac:dyDescent="0.4">
      <c r="B4" s="6"/>
      <c r="C4" s="7" t="s">
        <v>38</v>
      </c>
      <c r="D4" s="6"/>
      <c r="E4" s="4"/>
    </row>
    <row r="5" spans="2:5" ht="19.5" thickBot="1" x14ac:dyDescent="0.45">
      <c r="B5" s="7" t="s">
        <v>37</v>
      </c>
      <c r="C5" s="7" t="s">
        <v>42</v>
      </c>
      <c r="D5" s="7" t="s">
        <v>43</v>
      </c>
      <c r="E5" s="7" t="s">
        <v>25</v>
      </c>
    </row>
    <row r="6" spans="2:5" ht="27" customHeight="1" thickBot="1" x14ac:dyDescent="0.45">
      <c r="B6" s="32">
        <f>入力!B9</f>
        <v>0</v>
      </c>
      <c r="C6" s="33">
        <f>IF(退職金計算根拠!B11=0,0,(退職金計算根拠!B11*退職金計算根拠!B13-(退職金計算根拠!C13/10000))*1.021)</f>
        <v>0</v>
      </c>
      <c r="D6" s="34">
        <f>退職金計算根拠!B11*0.1</f>
        <v>0</v>
      </c>
      <c r="E6" s="35">
        <f>入力!B9-C6-D6</f>
        <v>0</v>
      </c>
    </row>
  </sheetData>
  <sheetProtection password="DD48" sheet="1"/>
  <phoneticPr fontId="1"/>
  <hyperlinks>
    <hyperlink ref="E2" location="入力!A1" display="入力に戻る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showGridLines="0" workbookViewId="0">
      <selection activeCell="B11" sqref="B11:E11"/>
    </sheetView>
  </sheetViews>
  <sheetFormatPr defaultRowHeight="15.75" x14ac:dyDescent="0.4"/>
  <cols>
    <col min="1" max="1" width="2.5" style="31" customWidth="1"/>
    <col min="2" max="2" width="15.125" style="31" customWidth="1"/>
    <col min="3" max="3" width="35" style="31" customWidth="1"/>
    <col min="4" max="4" width="15" style="31" customWidth="1"/>
    <col min="5" max="5" width="9" style="31"/>
    <col min="6" max="6" width="3" style="31" customWidth="1"/>
    <col min="7" max="16384" width="9" style="31"/>
  </cols>
  <sheetData>
    <row r="1" spans="2:7" x14ac:dyDescent="0.4">
      <c r="B1" s="50" t="s">
        <v>15</v>
      </c>
      <c r="C1" s="50"/>
      <c r="D1" s="50"/>
      <c r="E1" s="50"/>
    </row>
    <row r="2" spans="2:7" x14ac:dyDescent="0.4">
      <c r="B2" s="43"/>
      <c r="C2" s="44"/>
      <c r="G2" s="31" t="s">
        <v>30</v>
      </c>
    </row>
    <row r="3" spans="2:7" x14ac:dyDescent="0.4">
      <c r="B3" s="8" t="s">
        <v>16</v>
      </c>
      <c r="C3" s="8"/>
      <c r="D3" s="51"/>
      <c r="E3" s="51"/>
      <c r="G3" s="9" t="s">
        <v>29</v>
      </c>
    </row>
    <row r="4" spans="2:7" ht="24" customHeight="1" x14ac:dyDescent="0.4">
      <c r="B4" s="45" t="s">
        <v>17</v>
      </c>
      <c r="C4" s="10" t="s">
        <v>18</v>
      </c>
      <c r="D4" s="11"/>
      <c r="E4" s="12"/>
      <c r="G4" s="9" t="s">
        <v>14</v>
      </c>
    </row>
    <row r="5" spans="2:7" ht="24" customHeight="1" x14ac:dyDescent="0.4">
      <c r="B5" s="46"/>
      <c r="C5" s="13" t="s">
        <v>19</v>
      </c>
      <c r="D5" s="14"/>
      <c r="E5" s="15"/>
      <c r="G5" s="9"/>
    </row>
    <row r="6" spans="2:7" ht="24" customHeight="1" x14ac:dyDescent="0.4">
      <c r="B6" s="16" t="s">
        <v>20</v>
      </c>
      <c r="C6" s="17" t="s">
        <v>21</v>
      </c>
      <c r="D6" s="18"/>
      <c r="E6" s="19"/>
    </row>
    <row r="7" spans="2:7" x14ac:dyDescent="0.4">
      <c r="B7" s="52" t="s">
        <v>51</v>
      </c>
      <c r="C7" s="53"/>
      <c r="D7" s="53"/>
      <c r="E7" s="54"/>
    </row>
    <row r="8" spans="2:7" x14ac:dyDescent="0.4">
      <c r="B8" s="55">
        <f>IF(入力!C9&lt;=20,IF(入力!B9&lt;80,80,40*入力!C9),800+70*(入力!C9-20))</f>
        <v>80</v>
      </c>
      <c r="C8" s="56"/>
      <c r="D8" s="56"/>
      <c r="E8" s="57"/>
    </row>
    <row r="9" spans="2:7" x14ac:dyDescent="0.4">
      <c r="B9" s="20"/>
    </row>
    <row r="10" spans="2:7" x14ac:dyDescent="0.4">
      <c r="B10" s="21" t="s">
        <v>26</v>
      </c>
      <c r="C10" s="22" t="s">
        <v>44</v>
      </c>
      <c r="D10" s="11"/>
      <c r="E10" s="12"/>
    </row>
    <row r="11" spans="2:7" x14ac:dyDescent="0.4">
      <c r="B11" s="47">
        <f>IF(入力!B9&lt;B8,0,(入力!B9-B8)*0.5)</f>
        <v>0</v>
      </c>
      <c r="C11" s="48"/>
      <c r="D11" s="48"/>
      <c r="E11" s="49"/>
    </row>
    <row r="12" spans="2:7" x14ac:dyDescent="0.4">
      <c r="B12" s="23" t="s">
        <v>27</v>
      </c>
      <c r="C12" s="58" t="s">
        <v>28</v>
      </c>
      <c r="D12" s="59"/>
      <c r="E12" s="60"/>
    </row>
    <row r="13" spans="2:7" x14ac:dyDescent="0.4">
      <c r="B13" s="24">
        <f>IF(AND(B11&gt;=0.1,B11&lt;194.9),0.05,(IF(AND(B11&gt;=0.195,B11&lt;329.9),0.1,(IF(AND(B11&gt;=330,B11&lt;694.9),0.2,(IF(AND(B11&gt;=695,B11&lt;899.9),0.23,(IF(AND(B11&gt;=900,B11&lt;1799.9),0.33,(IF(AND(B11&gt;=1800,B11&lt;3999.9),0.4,0.45)))))))))))</f>
        <v>0.45</v>
      </c>
      <c r="C13" s="40">
        <f>IF(AND(B11&gt;=0.1,B11&lt;194.9),0,(IF(AND(B11&gt;=0.195,B11&lt;329.9),97500,(IF(AND(B11&gt;=330,B11&lt;694.9),427500,(IF(AND(B11&gt;=695,B11&lt;899.9),636000,(IF(AND(B11&gt;=900,B11&lt;1799.9),1536000,(IF(AND(B11&gt;=1800,B11&lt;3999.9),2796000,4796000)))))))))))</f>
        <v>4796000</v>
      </c>
      <c r="D13" s="41"/>
      <c r="E13" s="42"/>
    </row>
    <row r="16" spans="2:7" x14ac:dyDescent="0.4">
      <c r="B16" s="31" t="s">
        <v>2</v>
      </c>
    </row>
    <row r="17" spans="2:4" x14ac:dyDescent="0.4">
      <c r="B17" s="25" t="s">
        <v>3</v>
      </c>
      <c r="C17" s="25" t="s">
        <v>4</v>
      </c>
      <c r="D17" s="25" t="s">
        <v>5</v>
      </c>
    </row>
    <row r="18" spans="2:4" ht="39.75" customHeight="1" x14ac:dyDescent="0.4">
      <c r="B18" s="26" t="s">
        <v>48</v>
      </c>
      <c r="C18" s="27">
        <v>0.05</v>
      </c>
      <c r="D18" s="28" t="s">
        <v>6</v>
      </c>
    </row>
    <row r="19" spans="2:4" ht="39.75" customHeight="1" x14ac:dyDescent="0.4">
      <c r="B19" s="26" t="s">
        <v>45</v>
      </c>
      <c r="C19" s="29">
        <v>0.1</v>
      </c>
      <c r="D19" s="28" t="s">
        <v>7</v>
      </c>
    </row>
    <row r="20" spans="2:4" ht="39.75" customHeight="1" x14ac:dyDescent="0.4">
      <c r="B20" s="26" t="s">
        <v>46</v>
      </c>
      <c r="C20" s="29">
        <v>0.2</v>
      </c>
      <c r="D20" s="28" t="s">
        <v>8</v>
      </c>
    </row>
    <row r="21" spans="2:4" ht="39.75" customHeight="1" x14ac:dyDescent="0.4">
      <c r="B21" s="26" t="s">
        <v>47</v>
      </c>
      <c r="C21" s="29">
        <v>0.23</v>
      </c>
      <c r="D21" s="28" t="s">
        <v>9</v>
      </c>
    </row>
    <row r="22" spans="2:4" ht="39.75" customHeight="1" x14ac:dyDescent="0.4">
      <c r="B22" s="26" t="s">
        <v>49</v>
      </c>
      <c r="C22" s="29">
        <v>0.33</v>
      </c>
      <c r="D22" s="28" t="s">
        <v>10</v>
      </c>
    </row>
    <row r="23" spans="2:4" ht="39.75" customHeight="1" x14ac:dyDescent="0.4">
      <c r="B23" s="26" t="s">
        <v>50</v>
      </c>
      <c r="C23" s="29">
        <v>0.4</v>
      </c>
      <c r="D23" s="28" t="s">
        <v>11</v>
      </c>
    </row>
    <row r="24" spans="2:4" ht="39.75" customHeight="1" x14ac:dyDescent="0.4">
      <c r="B24" s="26" t="s">
        <v>12</v>
      </c>
      <c r="C24" s="29">
        <v>0.45</v>
      </c>
      <c r="D24" s="28" t="s">
        <v>13</v>
      </c>
    </row>
    <row r="27" spans="2:4" x14ac:dyDescent="0.4">
      <c r="B27" s="31" t="s">
        <v>22</v>
      </c>
    </row>
    <row r="28" spans="2:4" x14ac:dyDescent="0.4">
      <c r="B28" s="31" t="s">
        <v>23</v>
      </c>
    </row>
    <row r="29" spans="2:4" x14ac:dyDescent="0.4">
      <c r="B29" s="31" t="s">
        <v>24</v>
      </c>
    </row>
  </sheetData>
  <sheetProtection password="DD48" sheet="1"/>
  <mergeCells count="9">
    <mergeCell ref="C13:E13"/>
    <mergeCell ref="B2:C2"/>
    <mergeCell ref="B4:B5"/>
    <mergeCell ref="B11:E11"/>
    <mergeCell ref="B1:E1"/>
    <mergeCell ref="D3:E3"/>
    <mergeCell ref="B7:E7"/>
    <mergeCell ref="B8:E8"/>
    <mergeCell ref="C12:E12"/>
  </mergeCells>
  <phoneticPr fontId="1"/>
  <hyperlinks>
    <hyperlink ref="G3" r:id="rId1"/>
    <hyperlink ref="G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</vt:lpstr>
      <vt:lpstr>result</vt:lpstr>
      <vt:lpstr>退職金計算根拠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吉田Satoshi</dc:creator>
  <cp:lastModifiedBy>takigawa</cp:lastModifiedBy>
  <cp:lastPrinted>2021-09-08T07:02:29Z</cp:lastPrinted>
  <dcterms:created xsi:type="dcterms:W3CDTF">2020-11-21T23:44:30Z</dcterms:created>
  <dcterms:modified xsi:type="dcterms:W3CDTF">2021-09-09T01:55:54Z</dcterms:modified>
</cp:coreProperties>
</file>